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ФОРМУВАННЯ БЮДЖЕТУ\БЮДЖЕТИ\БЮДЖЕТ 2022\ПРОЕКТ БЮДЖЕТУ 2022\до РІШЕННЯ\ПРОЕКТ ІІ\"/>
    </mc:Choice>
  </mc:AlternateContent>
  <bookViews>
    <workbookView xWindow="-105" yWindow="-105" windowWidth="23250" windowHeight="12570"/>
  </bookViews>
  <sheets>
    <sheet name="ПОЧАТКОВИЙ" sheetId="9" r:id="rId1"/>
  </sheets>
  <definedNames>
    <definedName name="_xlnm.Print_Titles" localSheetId="0">ПОЧАТКОВИЙ!$12:$14</definedName>
    <definedName name="_xlnm.Print_Area" localSheetId="0">ПОЧАТКОВИЙ!$A$1:$J$58</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9" i="9" l="1"/>
  <c r="H29" i="9" l="1"/>
  <c r="I41" i="9"/>
  <c r="H38" i="9"/>
  <c r="I40" i="9" l="1"/>
  <c r="H30" i="9"/>
  <c r="H25" i="9"/>
  <c r="H21" i="9" l="1"/>
  <c r="H18" i="9"/>
  <c r="H16" i="9" l="1"/>
  <c r="G24" i="9"/>
  <c r="G23" i="9"/>
  <c r="G32" i="9" l="1"/>
  <c r="G31" i="9"/>
  <c r="G55" i="9" l="1"/>
  <c r="G54" i="9"/>
  <c r="G53" i="9"/>
  <c r="G52" i="9"/>
  <c r="G51" i="9"/>
  <c r="G50" i="9"/>
  <c r="G49" i="9"/>
  <c r="J48" i="9"/>
  <c r="J47" i="9" s="1"/>
  <c r="I48" i="9"/>
  <c r="I47" i="9" s="1"/>
  <c r="H48" i="9"/>
  <c r="H47" i="9" s="1"/>
  <c r="G46" i="9"/>
  <c r="G45" i="9"/>
  <c r="J44" i="9"/>
  <c r="J43" i="9" s="1"/>
  <c r="I44" i="9"/>
  <c r="I43" i="9" s="1"/>
  <c r="H44" i="9"/>
  <c r="H43" i="9" s="1"/>
  <c r="G42" i="9"/>
  <c r="G41" i="9"/>
  <c r="G40" i="9"/>
  <c r="G39" i="9"/>
  <c r="G38" i="9"/>
  <c r="G37" i="9"/>
  <c r="J36" i="9"/>
  <c r="I36" i="9"/>
  <c r="G36" i="9"/>
  <c r="H35" i="9"/>
  <c r="G35" i="9" s="1"/>
  <c r="G34" i="9"/>
  <c r="G33" i="9"/>
  <c r="G30" i="9"/>
  <c r="J16" i="9"/>
  <c r="J15" i="9" s="1"/>
  <c r="G29" i="9"/>
  <c r="G28" i="9"/>
  <c r="G27" i="9"/>
  <c r="G26" i="9"/>
  <c r="G25" i="9"/>
  <c r="G22" i="9"/>
  <c r="G21" i="9"/>
  <c r="G20" i="9"/>
  <c r="G19" i="9"/>
  <c r="G18" i="9"/>
  <c r="G17" i="9"/>
  <c r="H15" i="9"/>
  <c r="G48" i="9" l="1"/>
  <c r="G47" i="9" s="1"/>
  <c r="H56" i="9"/>
  <c r="G44" i="9"/>
  <c r="G43" i="9" s="1"/>
  <c r="J56" i="9"/>
  <c r="G16" i="9"/>
  <c r="G15" i="9" s="1"/>
  <c r="I16" i="9"/>
  <c r="I15" i="9" s="1"/>
  <c r="I56" i="9" s="1"/>
  <c r="G56" i="9" l="1"/>
</calcChain>
</file>

<file path=xl/sharedStrings.xml><?xml version="1.0" encoding="utf-8"?>
<sst xmlns="http://schemas.openxmlformats.org/spreadsheetml/2006/main" count="225" uniqueCount="176">
  <si>
    <t>03525000000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</si>
  <si>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</si>
  <si>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</si>
  <si>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</si>
  <si>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</si>
  <si>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</si>
  <si>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</si>
  <si>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</si>
  <si>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</si>
  <si>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</si>
  <si>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</si>
  <si>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</si>
  <si>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</si>
  <si>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</si>
  <si>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0100000</t>
  </si>
  <si>
    <t/>
  </si>
  <si>
    <t>Боратинська сiльська рада</t>
  </si>
  <si>
    <t>0111142</t>
  </si>
  <si>
    <t>1142</t>
  </si>
  <si>
    <t>0990</t>
  </si>
  <si>
    <t>Інші програми та заходи у сфері освіти</t>
  </si>
  <si>
    <t>0112111</t>
  </si>
  <si>
    <t>2111</t>
  </si>
  <si>
    <t>0726</t>
  </si>
  <si>
    <t>Первинна медична допомога населенню, що надається центрами первинної медичної (медико-санітарної) допомоги</t>
  </si>
  <si>
    <t>0116030</t>
  </si>
  <si>
    <t>6030</t>
  </si>
  <si>
    <t>0620</t>
  </si>
  <si>
    <t>Організація благоустрою населених пунктів</t>
  </si>
  <si>
    <t>0116084</t>
  </si>
  <si>
    <t>6084</t>
  </si>
  <si>
    <t>0610</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</si>
  <si>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</si>
  <si>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Програма підтримки індивідуального житлового  будівництва на селі "Власний дім"</t>
  </si>
  <si>
    <t>0117130</t>
  </si>
  <si>
    <t>7130</t>
  </si>
  <si>
    <t>0421</t>
  </si>
  <si>
    <t>Здійснення заходів із землеустрою</t>
  </si>
  <si>
    <t>0117670</t>
  </si>
  <si>
    <t>7670</t>
  </si>
  <si>
    <t>0490</t>
  </si>
  <si>
    <t>Внески до статутного капіталу суб`єктів господарювання</t>
  </si>
  <si>
    <t>Програма підтримки комунального підприємства "Боратин" на 2019-2021 роки</t>
  </si>
  <si>
    <t>0117693</t>
  </si>
  <si>
    <t>7693</t>
  </si>
  <si>
    <t>Інші заходи, пов`язані з економічною діяльністю</t>
  </si>
  <si>
    <t>0118340</t>
  </si>
  <si>
    <t>8340</t>
  </si>
  <si>
    <t>0540</t>
  </si>
  <si>
    <t>Природоохоронні заходи за рахунок цільових фондів</t>
  </si>
  <si>
    <t>Програма "Охорона навколишнього природного середовища на 2018-2021 роки"</t>
  </si>
  <si>
    <t>Рішення сільської ради від 30.05.2018  № 4/357</t>
  </si>
  <si>
    <t>УСЬОГО</t>
  </si>
  <si>
    <t>X</t>
  </si>
  <si>
    <t>Сільський голова</t>
  </si>
  <si>
    <t>0118831</t>
  </si>
  <si>
    <t>8831</t>
  </si>
  <si>
    <t>1060</t>
  </si>
  <si>
    <t>Надання довгострокових кредитів індивідуальним забудовникам житла на селі</t>
  </si>
  <si>
    <t>0118832</t>
  </si>
  <si>
    <t>8832</t>
  </si>
  <si>
    <t>Повернення довгострокових кредитів, наданих індивідуальним забудовникам житла на селі</t>
  </si>
  <si>
    <t>0110000</t>
  </si>
  <si>
    <t>Додаток № 7</t>
  </si>
  <si>
    <t>0117110</t>
  </si>
  <si>
    <t>7110</t>
  </si>
  <si>
    <t>Реалізація програм в галузі сільського господарства</t>
  </si>
  <si>
    <t>0117350</t>
  </si>
  <si>
    <t>7350</t>
  </si>
  <si>
    <t>0443</t>
  </si>
  <si>
    <t>Розроблення схем планування та забудови територій (містобудівної документації)</t>
  </si>
  <si>
    <t>0113242</t>
  </si>
  <si>
    <t>3242</t>
  </si>
  <si>
    <t>1090</t>
  </si>
  <si>
    <t>Інші заходи у сфері соціального захисту і соціального забезпечення</t>
  </si>
  <si>
    <t>Програма соціального захисту на 2021-2023 роки</t>
  </si>
  <si>
    <t>Програма надання фінансової підтримки комунальному некомерційному підприємству «Луцький районний центр первинної медико-санітарної допомоги на 2021 рік»</t>
  </si>
  <si>
    <t>Комплексна програма розвитку галузі агропромислового комплексу громади на 2021-2023 роки</t>
  </si>
  <si>
    <t>0116083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</si>
  <si>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</si>
  <si>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</si>
  <si>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Програма забезпечення громадян Боратинської сільської ради, які стражлають на рідкісні (орфанні) захворювання, лікарськими засобами на 2021-2023 роки</t>
  </si>
  <si>
    <t>1000000</t>
  </si>
  <si>
    <t>Відділ культури та молодіжної політики Боратинської сільської ради</t>
  </si>
  <si>
    <t>1010000</t>
  </si>
  <si>
    <t>1015061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</si>
  <si>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</si>
  <si>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</si>
  <si>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</si>
  <si>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громади на 2021-2023 роки</t>
  </si>
  <si>
    <t>3700000</t>
  </si>
  <si>
    <t>Відділ фінансів Боратинської сільської ради</t>
  </si>
  <si>
    <t>3710000</t>
  </si>
  <si>
    <t>3719770</t>
  </si>
  <si>
    <t>9770</t>
  </si>
  <si>
    <t>0180</t>
  </si>
  <si>
    <t>Інші субвенції з місцевого бюджету</t>
  </si>
  <si>
    <t>до рішення сільської ради "Про бюджет сільської територіальної громади на 2021 рік"</t>
  </si>
  <si>
    <t>до рішення сільської ради від 24.12.2020 року №2/3</t>
  </si>
  <si>
    <t>Рішення сільської ради від 03.03.2021  № 4/6</t>
  </si>
  <si>
    <t>0111021</t>
  </si>
  <si>
    <t>1021</t>
  </si>
  <si>
    <t>0921</t>
  </si>
  <si>
    <t>Надання загальної середньої освіти закладами загальної середньої освіти</t>
  </si>
  <si>
    <t>Рішення сільської ради від 03.03.2021  № 4/7</t>
  </si>
  <si>
    <t>0116082</t>
  </si>
  <si>
    <t>Рішення сільської ради від 03.03.2021  №4/6</t>
  </si>
  <si>
    <t>Рішення сільської ради від 29.03.2019  №8/6</t>
  </si>
  <si>
    <t>0113140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</si>
  <si>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</si>
  <si>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</si>
  <si>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</si>
  <si>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Програма оздоровлення та відпочинку дітей Боратинської сільської ради</t>
  </si>
  <si>
    <t>Рішення сільської ради від 03.03.2021 №4/4</t>
  </si>
  <si>
    <t>Рішення сільської ради від 03.03.2021  №4/5</t>
  </si>
  <si>
    <t>0116071</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</si>
  <si>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</si>
  <si>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</si>
  <si>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t>
  </si>
  <si>
    <t>Програма відшкодування різниці в тарифах по ВКП «Грань»</t>
  </si>
  <si>
    <t>6082</t>
  </si>
  <si>
    <t>Придбання житла для окремих категорій населення відповідно до законодавства</t>
  </si>
  <si>
    <t>3719800</t>
  </si>
  <si>
    <t>9800</t>
  </si>
  <si>
    <t>Субвенція з місцевого бюджету державному бюджету на виконання програм соціально-економічного розвитку регіонів</t>
  </si>
  <si>
    <t xml:space="preserve">Програма „Підтримки органів виконавчої влади Луцького району на 2021 рік" </t>
  </si>
  <si>
    <t>Програма покращення функціонування Центру обслуговування платників Луцької державної податкової інспекції на 2020-2023 роки</t>
  </si>
  <si>
    <t xml:space="preserve">Рішення сільської ради від 10.07.2020  №16/7  </t>
  </si>
  <si>
    <t>1014082</t>
  </si>
  <si>
    <t>4082</t>
  </si>
  <si>
    <t>0829</t>
  </si>
  <si>
    <t>Інші заходи в галузі культури і мистецтва</t>
  </si>
  <si>
    <t>Сергій ЯРУЧИК</t>
  </si>
  <si>
    <t>Цільова соціальна програма забезпечення житлом дітей-сиріт, дітей позбавлених батьківського піклування та осіб з їх числа на 2021-2023 роки</t>
  </si>
  <si>
    <t xml:space="preserve">Рішення сільської ради від 24.03.2021 №5/4 </t>
  </si>
  <si>
    <t>Рішення сільської ради від 24.03.2021 №5/5</t>
  </si>
  <si>
    <t xml:space="preserve">Рішення сільської ради від 24.03.2021  №5/6 </t>
  </si>
  <si>
    <t>Програма надання одноразової допомоги дітям сиротам і дітям позбавлених батьківського піклування після досягнення 18-річного віку на території Боратинської сільської ради на 2021-2023 роки</t>
  </si>
  <si>
    <t>Рішення сільської ради від 24.03.2021 №5/7</t>
  </si>
  <si>
    <t>Програма благоустрою населених пунктів Боратинської сільської ради на 2021-2023 роки</t>
  </si>
  <si>
    <t xml:space="preserve">Рішення сільської ради від 24.03.2021 №5/9 </t>
  </si>
  <si>
    <t>Рішення сільської ради від 24.03.2021 №5/8</t>
  </si>
  <si>
    <t>Програма розвитку культури Боратинської сільської ради на 2021-2023 роки</t>
  </si>
  <si>
    <t xml:space="preserve">Програма захисту населення і території від надзвичайних ситуацій техногенного і природного характеру на 2019-2023 роки </t>
  </si>
  <si>
    <t xml:space="preserve">Рішення сільської ради від 24.03.2021 №5/13  </t>
  </si>
  <si>
    <t>Рішення сільської ради від 18.02.2021 № 3/10</t>
  </si>
  <si>
    <t>Рішення сільської ради від 03.03.2021  №4/4</t>
  </si>
  <si>
    <t xml:space="preserve">Програма забезпечення особистої безпеки громадян та протидії злочинності на 2021-2023 роки </t>
  </si>
  <si>
    <t xml:space="preserve">Рішення сільської ради від 23.04.2021 № 6/3  </t>
  </si>
  <si>
    <t>Рішення сільської ради від 23.04.2021 № 6/4</t>
  </si>
  <si>
    <t>Рішення сільської ради від 24.03.2021 № 5/10</t>
  </si>
  <si>
    <t>0118330</t>
  </si>
  <si>
    <t>8330</t>
  </si>
  <si>
    <t>Інша діяльність у сфері екології та охорони природних ресурсів</t>
  </si>
  <si>
    <t>Програма забезпечення виконання заходів мобілізаційної підготовки та територіальної оборони, підготовки молоді до військової служби, проведення призову громадян на військову службу,  приписки громадян до призовної дільниці та соціальної підтримки сімей військовослужбовців, які прийняті на військову службу за контрактом на території Боратинської об’єднаної територіальної громади</t>
  </si>
  <si>
    <t>Рішення сільської ради від 24.03.2021  №5/4</t>
  </si>
  <si>
    <t>Програма "Поліцейський офіцерм громади" Боратинської сільської ради на 2020-2022 роки</t>
  </si>
  <si>
    <t xml:space="preserve">Рішення сільської ради від 10.07.2019 №16/6  </t>
  </si>
  <si>
    <t>Рішення сільської ради від 30.06.2021 № 7/5</t>
  </si>
  <si>
    <t>0114082</t>
  </si>
  <si>
    <t>Рішення сільської ради від 06.08.2021  №8/6</t>
  </si>
  <si>
    <t>Рішення сільської ради від 06.08.2021  №8/7</t>
  </si>
  <si>
    <t>0113032</t>
  </si>
  <si>
    <t>3032</t>
  </si>
  <si>
    <t>1070</t>
  </si>
  <si>
    <t>Надання пільг окремим категоріям громадян з оплати послуг зв`язку</t>
  </si>
  <si>
    <t>0113192</t>
  </si>
  <si>
    <t>3192</t>
  </si>
  <si>
    <t>1030</t>
  </si>
  <si>
    <t>Надання фінансової підтримки громадським об`єднанням ветеранів і осіб з інвалідністю, діяльність яких має соціальну спрямованість</t>
  </si>
  <si>
    <t xml:space="preserve">Розподіл витрат бюджету сільської територіальної громади на реалізацію місцевих програм у 2022 році </t>
  </si>
  <si>
    <t>Додаток №7</t>
  </si>
  <si>
    <t xml:space="preserve">до рішення сільської ради від    .12.2021 року </t>
  </si>
  <si>
    <t>"Про бюджет сільської територіальної громади на 2022 рік"</t>
  </si>
  <si>
    <t>Програма надання фінансової підтримки комунальному некомерційному підприємству «Центр первинної медико-санітарної допомоги Боратинської сільської ради» на 2022 рік</t>
  </si>
  <si>
    <t>Програма розвитку та підтримки обдарованих і талановитих учнів Боратинської сільської ради на 2022-2024 роки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</si>
</sst>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quot;-&quot;"/>
  </numFmts>
  <fonts count="9" x14ac:knownFonts="1">
    <font>
      <sz val="10"/>
      <color theme="1"/>
      <name val="Calibri"/>
      <family val="2"/>
      <charset val="204"/>
      <scheme val="minor"/>
    </font>
    <font>
      <b/>
      <sz val="10"/>
      <color indexed="8"/>
      <name val="Calibri"/>
      <family val="2"/>
      <charset val="204"/>
    </font>
    <font>
      <sz val="8"/>
      <color indexed="8"/>
      <name val="Calibri"/>
      <family val="2"/>
      <charset val="204"/>
    </font>
    <font>
      <sz val="10"/>
      <name val="Arial Cyr"/>
      <charset val="204"/>
    </font>
    <font>
      <sz val="10"/>
      <color indexed="8"/>
      <name val="Times New Roman"/>
      <family val="1"/>
      <charset val="204"/>
    </font>
    <font>
      <b/>
      <sz val="14"/>
      <color indexed="8"/>
      <name val="Times New Roman"/>
      <family val="1"/>
      <charset val="204"/>
    </font>
    <font>
      <b/>
      <sz val="14"/>
      <color indexed="8"/>
      <name val="Times New Roman"/>
      <family val="1"/>
      <charset val="204"/>
    </font>
    <font>
      <sz val="14"/>
      <color indexed="8"/>
      <name val="Times New Roman"/>
      <family val="1"/>
      <charset val="204"/>
    </font>
    <font>
      <sz val="10"/>
      <name val="Helv"/>
      <charset val="204"/>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3" fillId="0" borderId="0"/>
    <xf numFmtId="0" fontId="8" fillId="0" borderId="0"/>
  </cellStyleXfs>
  <cellXfs count="79">
    <xf numFmtId="0" fontId="0" fillId="0" borderId="0" xfId="0"/>
    <xf numFmtId="0" fontId="0" fillId="2" borderId="0" xfId="0" applyFill="1"/>
    <xf numFmtId="0" fontId="0" fillId="2" borderId="0" xfId="0" applyFill="1" applyAlignment="1">
      <alignment horizontal="right"/>
    </xf>
    <xf numFmtId="0" fontId="1" fillId="2" borderId="1" xfId="0" applyFont="1" applyFill="1" applyBorder="1" applyAlignment="1">
      <alignment vertical="center"/>
    </xf>
    <xf numFmtId="0" fontId="1" fillId="2" borderId="1" xfId="0" applyFont="1" applyFill="1" applyBorder="1" applyAlignment="1">
      <alignment vertical="center" wrapText="1"/>
    </xf>
    <xf numFmtId="164" fontId="1" fillId="2" borderId="1" xfId="0" applyNumberFormat="1" applyFont="1" applyFill="1" applyBorder="1" applyAlignment="1">
      <alignment horizontal="right" vertical="center" wrapText="1"/>
    </xf>
    <xf numFmtId="0" fontId="0" fillId="2" borderId="1" xfId="0" applyFill="1" applyBorder="1" applyAlignment="1">
      <alignment vertical="center"/>
    </xf>
    <xf numFmtId="0" fontId="0" fillId="2" borderId="1" xfId="0" applyFill="1" applyBorder="1" applyAlignment="1">
      <alignment vertical="center" wrapText="1"/>
    </xf>
    <xf numFmtId="164" fontId="0" fillId="2" borderId="1" xfId="0" applyNumberFormat="1" applyFill="1" applyBorder="1" applyAlignment="1">
      <alignment horizontal="right" vertical="center" wrapText="1"/>
    </xf>
    <xf numFmtId="164" fontId="0" fillId="2" borderId="1" xfId="0" applyNumberFormat="1" applyFill="1" applyBorder="1" applyAlignment="1">
      <alignment horizontal="right" vertical="center"/>
    </xf>
    <xf numFmtId="0" fontId="1" fillId="2" borderId="1" xfId="0" applyFont="1" applyFill="1" applyBorder="1" applyAlignment="1">
      <alignment horizontal="center"/>
    </xf>
    <xf numFmtId="0" fontId="1" fillId="2" borderId="1" xfId="0" applyFont="1" applyFill="1" applyBorder="1"/>
    <xf numFmtId="164" fontId="1" fillId="2" borderId="1" xfId="0" applyNumberFormat="1" applyFont="1" applyFill="1" applyBorder="1" applyAlignment="1">
      <alignment horizontal="right"/>
    </xf>
    <xf numFmtId="0" fontId="0" fillId="2" borderId="0" xfId="0" applyFill="1" applyAlignment="1">
      <alignment horizontal="center"/>
    </xf>
    <xf numFmtId="0" fontId="3" fillId="0" borderId="0" xfId="1"/>
    <xf numFmtId="0" fontId="4" fillId="0" borderId="0" xfId="1" applyNumberFormat="1" applyFont="1" applyFill="1" applyBorder="1" applyAlignment="1" applyProtection="1">
      <alignment wrapText="1"/>
    </xf>
    <xf numFmtId="0" fontId="0" fillId="2" borderId="2" xfId="0" quotePrefix="1" applyFont="1" applyFill="1" applyBorder="1" applyAlignment="1">
      <alignment horizontal="center"/>
    </xf>
    <xf numFmtId="0" fontId="0" fillId="2" borderId="1" xfId="0" applyFill="1" applyBorder="1" applyAlignment="1">
      <alignment horizontal="center"/>
    </xf>
    <xf numFmtId="0" fontId="4" fillId="0" borderId="0" xfId="1" applyNumberFormat="1" applyFont="1" applyFill="1" applyBorder="1" applyAlignment="1" applyProtection="1"/>
    <xf numFmtId="0" fontId="6" fillId="2" borderId="0" xfId="0" applyFont="1" applyFill="1" applyAlignment="1">
      <alignment horizontal="left"/>
    </xf>
    <xf numFmtId="0" fontId="7" fillId="2" borderId="0" xfId="0" applyFont="1" applyFill="1"/>
    <xf numFmtId="0" fontId="7" fillId="0" borderId="0" xfId="0" applyFont="1"/>
    <xf numFmtId="49" fontId="1" fillId="2" borderId="1" xfId="0" applyNumberFormat="1" applyFont="1" applyFill="1" applyBorder="1" applyAlignment="1">
      <alignment vertical="center"/>
    </xf>
    <xf numFmtId="4" fontId="0" fillId="0" borderId="1" xfId="0" quotePrefix="1" applyNumberFormat="1" applyBorder="1" applyAlignment="1">
      <alignment vertical="center" wrapText="1"/>
    </xf>
    <xf numFmtId="0" fontId="0" fillId="0" borderId="1" xfId="0" quotePrefix="1" applyBorder="1" applyAlignment="1">
      <alignment horizontal="left" vertical="center" wrapText="1"/>
    </xf>
    <xf numFmtId="4" fontId="0" fillId="0" borderId="1" xfId="0" quotePrefix="1" applyNumberFormat="1" applyBorder="1" applyAlignment="1">
      <alignment horizontal="lef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 xfId="0" quotePrefix="1" applyNumberFormat="1" applyFont="1" applyBorder="1" applyAlignment="1">
      <alignment vertical="center" wrapText="1"/>
    </xf>
    <xf numFmtId="0" fontId="1" fillId="0" borderId="1" xfId="0" quotePrefix="1" applyFont="1" applyBorder="1" applyAlignment="1">
      <alignment horizontal="left" vertical="center" wrapText="1"/>
    </xf>
    <xf numFmtId="0" fontId="1" fillId="2" borderId="1" xfId="0" quotePrefix="1" applyFont="1" applyFill="1" applyBorder="1" applyAlignment="1">
      <alignment horizontal="left" vertical="center" wrapText="1"/>
    </xf>
    <xf numFmtId="0" fontId="1" fillId="2" borderId="1" xfId="0" applyFont="1" applyFill="1" applyBorder="1" applyAlignment="1">
      <alignment horizontal="left" vertical="center" wrapText="1"/>
    </xf>
    <xf numFmtId="4" fontId="1" fillId="2" borderId="1" xfId="0" applyNumberFormat="1" applyFont="1" applyFill="1" applyBorder="1" applyAlignment="1">
      <alignment horizontal="left" vertical="center" wrapText="1"/>
    </xf>
    <xf numFmtId="4" fontId="1" fillId="2" borderId="1" xfId="0" quotePrefix="1" applyNumberFormat="1" applyFont="1" applyFill="1" applyBorder="1" applyAlignment="1">
      <alignment horizontal="left" vertical="center" wrapText="1"/>
    </xf>
    <xf numFmtId="0" fontId="0" fillId="2" borderId="1" xfId="0" applyFill="1" applyBorder="1" applyAlignment="1">
      <alignment horizontal="left" vertical="center" wrapText="1"/>
    </xf>
    <xf numFmtId="0" fontId="0" fillId="0" borderId="0" xfId="0" applyAlignment="1">
      <alignment horizontal="left"/>
    </xf>
    <xf numFmtId="0" fontId="0" fillId="2" borderId="1" xfId="0" quotePrefix="1" applyFill="1" applyBorder="1" applyAlignment="1">
      <alignment horizontal="left" vertical="center" wrapText="1"/>
    </xf>
    <xf numFmtId="4" fontId="0" fillId="2" borderId="1" xfId="0" quotePrefix="1" applyNumberFormat="1" applyFill="1" applyBorder="1" applyAlignment="1">
      <alignment horizontal="left" vertical="center" wrapText="1"/>
    </xf>
    <xf numFmtId="0" fontId="4" fillId="0" borderId="0" xfId="2" applyFont="1" applyAlignment="1"/>
    <xf numFmtId="4" fontId="0" fillId="2" borderId="1" xfId="0" quotePrefix="1" applyNumberFormat="1" applyFill="1" applyBorder="1" applyAlignment="1">
      <alignment vertical="center" wrapText="1"/>
    </xf>
    <xf numFmtId="164" fontId="0" fillId="2" borderId="1" xfId="0" applyNumberFormat="1" applyFont="1" applyFill="1" applyBorder="1" applyAlignment="1">
      <alignment horizontal="right" vertical="center" wrapText="1"/>
    </xf>
    <xf numFmtId="164" fontId="1" fillId="2" borderId="0" xfId="0" applyNumberFormat="1" applyFont="1" applyFill="1" applyBorder="1" applyAlignment="1">
      <alignment horizontal="right"/>
    </xf>
    <xf numFmtId="0" fontId="1" fillId="2" borderId="0" xfId="0" applyFont="1" applyFill="1" applyBorder="1" applyAlignment="1">
      <alignment horizontal="center"/>
    </xf>
    <xf numFmtId="0" fontId="1" fillId="2" borderId="0" xfId="0" applyFont="1" applyFill="1" applyBorder="1"/>
    <xf numFmtId="0" fontId="0" fillId="2" borderId="1" xfId="0" applyFill="1" applyBorder="1" applyAlignment="1">
      <alignment horizontal="center" vertical="center" wrapText="1"/>
    </xf>
    <xf numFmtId="0" fontId="4" fillId="0" borderId="0" xfId="1" applyNumberFormat="1" applyFont="1" applyFill="1" applyBorder="1" applyAlignment="1" applyProtection="1">
      <alignment horizontal="left" wrapText="1"/>
    </xf>
    <xf numFmtId="0" fontId="0" fillId="2" borderId="3" xfId="0" applyFill="1" applyBorder="1" applyAlignment="1">
      <alignment horizontal="left" vertical="center"/>
    </xf>
    <xf numFmtId="0" fontId="0" fillId="2" borderId="3" xfId="0" applyFill="1" applyBorder="1" applyAlignment="1">
      <alignment horizontal="left" vertical="center" wrapText="1"/>
    </xf>
    <xf numFmtId="4" fontId="0" fillId="0" borderId="3" xfId="0" quotePrefix="1" applyNumberFormat="1" applyBorder="1" applyAlignment="1">
      <alignment horizontal="left" vertical="center" wrapText="1"/>
    </xf>
    <xf numFmtId="0" fontId="0" fillId="0" borderId="1" xfId="0" quotePrefix="1" applyBorder="1" applyAlignment="1">
      <alignment horizontal="center" vertical="center" wrapText="1"/>
    </xf>
    <xf numFmtId="4" fontId="0" fillId="0" borderId="1" xfId="0" quotePrefix="1" applyNumberFormat="1" applyBorder="1" applyAlignment="1">
      <alignment horizontal="center" vertical="center" wrapText="1"/>
    </xf>
    <xf numFmtId="0" fontId="5" fillId="0" borderId="0" xfId="1" applyNumberFormat="1" applyFont="1" applyFill="1" applyBorder="1" applyAlignment="1" applyProtection="1">
      <alignment horizontal="center"/>
    </xf>
    <xf numFmtId="0" fontId="4" fillId="0" borderId="0" xfId="2" applyFont="1" applyAlignment="1">
      <alignment horizontal="left"/>
    </xf>
    <xf numFmtId="0" fontId="4" fillId="0" borderId="0"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wrapText="1"/>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3" xfId="0" quotePrefix="1" applyFill="1" applyBorder="1" applyAlignment="1">
      <alignment horizontal="left" vertical="center" wrapText="1"/>
    </xf>
    <xf numFmtId="0" fontId="0" fillId="2" borderId="5" xfId="0" quotePrefix="1" applyFill="1" applyBorder="1" applyAlignment="1">
      <alignment horizontal="left" vertical="center" wrapText="1"/>
    </xf>
    <xf numFmtId="0" fontId="0" fillId="2" borderId="4" xfId="0" quotePrefix="1" applyFill="1" applyBorder="1" applyAlignment="1">
      <alignment horizontal="left" vertical="center" wrapText="1"/>
    </xf>
    <xf numFmtId="4" fontId="0" fillId="2" borderId="3" xfId="0" quotePrefix="1" applyNumberFormat="1" applyFill="1" applyBorder="1" applyAlignment="1">
      <alignment horizontal="left" vertical="center" wrapText="1"/>
    </xf>
    <xf numFmtId="4" fontId="0" fillId="2" borderId="5" xfId="0" quotePrefix="1" applyNumberFormat="1" applyFill="1" applyBorder="1" applyAlignment="1">
      <alignment horizontal="left" vertical="center" wrapText="1"/>
    </xf>
    <xf numFmtId="4" fontId="0" fillId="2" borderId="4" xfId="0" quotePrefix="1" applyNumberFormat="1" applyFill="1" applyBorder="1" applyAlignment="1">
      <alignment horizontal="left" vertical="center" wrapText="1"/>
    </xf>
    <xf numFmtId="4" fontId="0" fillId="2" borderId="3" xfId="0" quotePrefix="1" applyNumberFormat="1" applyFill="1" applyBorder="1" applyAlignment="1">
      <alignment vertical="center" wrapText="1"/>
    </xf>
    <xf numFmtId="4" fontId="0" fillId="2" borderId="5" xfId="0" quotePrefix="1" applyNumberFormat="1" applyFill="1" applyBorder="1" applyAlignment="1">
      <alignment vertical="center" wrapText="1"/>
    </xf>
    <xf numFmtId="4" fontId="0" fillId="2" borderId="4" xfId="0" quotePrefix="1" applyNumberFormat="1" applyFill="1" applyBorder="1" applyAlignment="1">
      <alignment vertical="center" wrapText="1"/>
    </xf>
    <xf numFmtId="0" fontId="0" fillId="0" borderId="3" xfId="0" quotePrefix="1" applyBorder="1" applyAlignment="1">
      <alignment horizontal="center" vertical="center" wrapText="1"/>
    </xf>
    <xf numFmtId="0" fontId="0" fillId="0" borderId="5" xfId="0" quotePrefix="1" applyBorder="1" applyAlignment="1">
      <alignment horizontal="center" vertical="center" wrapText="1"/>
    </xf>
    <xf numFmtId="0" fontId="0" fillId="0" borderId="4" xfId="0" quotePrefix="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4" fontId="0" fillId="0" borderId="3" xfId="0" quotePrefix="1" applyNumberFormat="1" applyBorder="1" applyAlignment="1">
      <alignment horizontal="left" vertical="center" wrapText="1"/>
    </xf>
    <xf numFmtId="4" fontId="0" fillId="0" borderId="5" xfId="0" quotePrefix="1" applyNumberFormat="1" applyBorder="1" applyAlignment="1">
      <alignment horizontal="left" vertical="center" wrapText="1"/>
    </xf>
    <xf numFmtId="4" fontId="0" fillId="0" borderId="4" xfId="0" quotePrefix="1" applyNumberFormat="1" applyBorder="1" applyAlignment="1">
      <alignment horizontal="left" vertical="center" wrapText="1"/>
    </xf>
  </cellXfs>
  <cellStyles count="3">
    <cellStyle name="Звичайний" xfId="0" builtinId="0"/>
    <cellStyle name="Звичайний 2" xfId="1"/>
    <cellStyle name="Обычный_Лист1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zoomScale="96" zoomScaleNormal="96" workbookViewId="0">
      <pane xSplit="7" ySplit="14" topLeftCell="H26" activePane="bottomRight" state="frozen"/>
      <selection pane="topRight" activeCell="H1" sqref="H1"/>
      <selection pane="bottomLeft" activeCell="A15" sqref="A15"/>
      <selection pane="bottomRight" activeCell="H29" sqref="H29"/>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4"/>
      <c r="B1" s="14"/>
      <c r="C1" s="14"/>
      <c r="D1" s="18"/>
      <c r="E1" s="18"/>
      <c r="F1" s="18"/>
      <c r="G1" s="14"/>
      <c r="H1" s="18" t="s">
        <v>63</v>
      </c>
      <c r="I1" s="18"/>
      <c r="J1"/>
    </row>
    <row r="2" spans="1:12" x14ac:dyDescent="0.2">
      <c r="A2" s="14"/>
      <c r="B2" s="14"/>
      <c r="C2" s="14"/>
      <c r="D2" s="18"/>
      <c r="E2" s="18"/>
      <c r="F2" s="18"/>
      <c r="G2" s="14"/>
      <c r="H2" s="52" t="s">
        <v>172</v>
      </c>
      <c r="I2" s="52"/>
      <c r="J2" s="52"/>
      <c r="K2" s="38"/>
      <c r="L2" s="38"/>
    </row>
    <row r="3" spans="1:12" hidden="1" x14ac:dyDescent="0.2">
      <c r="A3" s="14"/>
      <c r="B3" s="14"/>
      <c r="C3" s="14"/>
      <c r="D3" s="18"/>
      <c r="E3" s="18"/>
      <c r="F3" s="18"/>
      <c r="G3" s="14"/>
      <c r="H3" s="52" t="s">
        <v>98</v>
      </c>
      <c r="I3" s="52"/>
      <c r="J3" s="52"/>
      <c r="K3" s="38"/>
      <c r="L3" s="38"/>
    </row>
    <row r="4" spans="1:12" ht="13.5" customHeight="1" x14ac:dyDescent="0.2">
      <c r="A4" s="14"/>
      <c r="B4" s="14"/>
      <c r="C4" s="14"/>
      <c r="D4" s="15"/>
      <c r="E4" s="15"/>
      <c r="F4" s="15"/>
      <c r="G4" s="14"/>
      <c r="H4" s="53" t="s">
        <v>173</v>
      </c>
      <c r="I4" s="53"/>
      <c r="J4" s="53"/>
    </row>
    <row r="5" spans="1:12" ht="9" customHeight="1" x14ac:dyDescent="0.2">
      <c r="A5" s="14"/>
      <c r="B5" s="14"/>
      <c r="C5" s="14"/>
      <c r="D5" s="15"/>
      <c r="E5" s="15"/>
      <c r="F5" s="15"/>
      <c r="G5" s="14"/>
      <c r="H5" s="14"/>
      <c r="I5" s="45"/>
      <c r="J5" s="45"/>
    </row>
    <row r="6" spans="1:12" ht="23.25" customHeight="1" x14ac:dyDescent="0.3">
      <c r="A6" s="54" t="s">
        <v>171</v>
      </c>
      <c r="B6" s="54"/>
      <c r="C6" s="54"/>
      <c r="D6" s="54"/>
      <c r="E6" s="54"/>
      <c r="F6" s="54"/>
      <c r="G6" s="54"/>
      <c r="H6" s="54"/>
      <c r="I6" s="54"/>
      <c r="J6" s="54"/>
    </row>
    <row r="7" spans="1:12" ht="24.75" hidden="1" customHeight="1" x14ac:dyDescent="0.3">
      <c r="A7" s="54" t="s">
        <v>97</v>
      </c>
      <c r="B7" s="54"/>
      <c r="C7" s="54"/>
      <c r="D7" s="54"/>
      <c r="E7" s="54"/>
      <c r="F7" s="54"/>
      <c r="G7" s="54"/>
      <c r="H7" s="54"/>
      <c r="I7" s="54"/>
      <c r="J7" s="54"/>
    </row>
    <row r="8" spans="1:12" ht="25.5" customHeight="1" x14ac:dyDescent="0.3">
      <c r="A8" s="51" t="s">
        <v>170</v>
      </c>
      <c r="B8" s="51"/>
      <c r="C8" s="51"/>
      <c r="D8" s="51"/>
      <c r="E8" s="51"/>
      <c r="F8" s="51"/>
      <c r="G8" s="51"/>
      <c r="H8" s="51"/>
      <c r="I8" s="51"/>
      <c r="J8" s="51"/>
    </row>
    <row r="9" spans="1:12" ht="12.6" customHeight="1" x14ac:dyDescent="0.2">
      <c r="A9" s="16"/>
      <c r="B9" s="13"/>
      <c r="C9" s="13"/>
      <c r="D9" s="13"/>
      <c r="E9" s="13"/>
      <c r="F9" s="13"/>
      <c r="H9"/>
      <c r="I9"/>
      <c r="J9"/>
    </row>
    <row r="10" spans="1:12" x14ac:dyDescent="0.2">
      <c r="A10" s="16" t="s">
        <v>0</v>
      </c>
      <c r="F10" s="2"/>
      <c r="H10"/>
      <c r="I10"/>
      <c r="J10"/>
    </row>
    <row r="11" spans="1:12" x14ac:dyDescent="0.2">
      <c r="A11" s="1" t="s">
        <v>1</v>
      </c>
      <c r="J11" s="2" t="s">
        <v>2</v>
      </c>
    </row>
    <row r="12" spans="1:12" ht="29.25" customHeight="1" x14ac:dyDescent="0.2">
      <c r="A12" s="59" t="s">
        <v>3</v>
      </c>
      <c r="B12" s="59" t="s">
        <v>4</v>
      </c>
      <c r="C12" s="59" t="s">
        <v>5</v>
      </c>
      <c r="D12" s="60" t="s">
        <v>6</v>
      </c>
      <c r="E12" s="60" t="s">
        <v>7</v>
      </c>
      <c r="F12" s="59" t="s">
        <v>8</v>
      </c>
      <c r="G12" s="60" t="s">
        <v>9</v>
      </c>
      <c r="H12" s="60" t="s">
        <v>10</v>
      </c>
      <c r="I12" s="60" t="s">
        <v>11</v>
      </c>
      <c r="J12" s="60"/>
    </row>
    <row r="13" spans="1:12" ht="48.75" customHeight="1" x14ac:dyDescent="0.2">
      <c r="A13" s="60"/>
      <c r="B13" s="60"/>
      <c r="C13" s="60"/>
      <c r="D13" s="60"/>
      <c r="E13" s="60"/>
      <c r="F13" s="60"/>
      <c r="G13" s="60"/>
      <c r="H13" s="60"/>
      <c r="I13" s="44" t="s">
        <v>12</v>
      </c>
      <c r="J13" s="44" t="s">
        <v>13</v>
      </c>
    </row>
    <row r="14" spans="1:12" ht="15" customHeight="1" x14ac:dyDescent="0.2">
      <c r="A14" s="17">
        <v>1</v>
      </c>
      <c r="B14" s="17">
        <v>2</v>
      </c>
      <c r="C14" s="17">
        <v>3</v>
      </c>
      <c r="D14" s="17">
        <v>4</v>
      </c>
      <c r="E14" s="17">
        <v>5</v>
      </c>
      <c r="F14" s="17">
        <v>6</v>
      </c>
      <c r="G14" s="17">
        <v>7</v>
      </c>
      <c r="H14" s="17">
        <v>8</v>
      </c>
      <c r="I14" s="17">
        <v>9</v>
      </c>
      <c r="J14" s="17">
        <v>10</v>
      </c>
    </row>
    <row r="15" spans="1:12" ht="19.5" customHeight="1" x14ac:dyDescent="0.2">
      <c r="A15" s="3" t="s">
        <v>14</v>
      </c>
      <c r="B15" s="4" t="s">
        <v>15</v>
      </c>
      <c r="C15" s="4" t="s">
        <v>15</v>
      </c>
      <c r="D15" s="4" t="s">
        <v>16</v>
      </c>
      <c r="E15" s="4" t="s">
        <v>15</v>
      </c>
      <c r="F15" s="4" t="s">
        <v>15</v>
      </c>
      <c r="G15" s="5">
        <f>G16</f>
        <v>16476337</v>
      </c>
      <c r="H15" s="5">
        <f>H16</f>
        <v>15881337</v>
      </c>
      <c r="I15" s="5">
        <f>I16</f>
        <v>595000</v>
      </c>
      <c r="J15" s="5">
        <f>J16</f>
        <v>300000</v>
      </c>
    </row>
    <row r="16" spans="1:12" ht="19.5" customHeight="1" x14ac:dyDescent="0.2">
      <c r="A16" s="22" t="s">
        <v>62</v>
      </c>
      <c r="B16" s="4" t="s">
        <v>15</v>
      </c>
      <c r="C16" s="4" t="s">
        <v>15</v>
      </c>
      <c r="D16" s="4" t="s">
        <v>16</v>
      </c>
      <c r="E16" s="4" t="s">
        <v>15</v>
      </c>
      <c r="F16" s="4" t="s">
        <v>15</v>
      </c>
      <c r="G16" s="5">
        <f>SUM(G17:G42)</f>
        <v>16476337</v>
      </c>
      <c r="H16" s="5">
        <f>SUM(H17:H42)</f>
        <v>15881337</v>
      </c>
      <c r="I16" s="5">
        <f>SUM(I17:I42)</f>
        <v>595000</v>
      </c>
      <c r="J16" s="5">
        <f>SUM(J17:J42)</f>
        <v>300000</v>
      </c>
    </row>
    <row r="17" spans="1:10" s="1" customFormat="1" ht="46.9" hidden="1" customHeight="1" x14ac:dyDescent="0.2">
      <c r="A17" s="36" t="s">
        <v>100</v>
      </c>
      <c r="B17" s="7" t="s">
        <v>101</v>
      </c>
      <c r="C17" s="7" t="s">
        <v>102</v>
      </c>
      <c r="D17" s="39" t="s">
        <v>103</v>
      </c>
      <c r="E17" s="7" t="s">
        <v>89</v>
      </c>
      <c r="F17" s="7" t="s">
        <v>106</v>
      </c>
      <c r="G17" s="8">
        <f>SUM(H17:I17)</f>
        <v>0</v>
      </c>
      <c r="H17" s="9"/>
      <c r="I17" s="9"/>
      <c r="J17" s="9"/>
    </row>
    <row r="18" spans="1:10" ht="67.5" customHeight="1" x14ac:dyDescent="0.2">
      <c r="A18" s="6" t="s">
        <v>17</v>
      </c>
      <c r="B18" s="7" t="s">
        <v>18</v>
      </c>
      <c r="C18" s="7" t="s">
        <v>19</v>
      </c>
      <c r="D18" s="7" t="s">
        <v>20</v>
      </c>
      <c r="E18" s="7" t="s">
        <v>175</v>
      </c>
      <c r="F18" s="7" t="s">
        <v>107</v>
      </c>
      <c r="G18" s="8">
        <f t="shared" ref="G18:G38" si="0">SUM(H18:I18)</f>
        <v>59140</v>
      </c>
      <c r="H18" s="9">
        <f>59140</f>
        <v>59140</v>
      </c>
      <c r="I18" s="9">
        <v>0</v>
      </c>
      <c r="J18" s="9">
        <v>0</v>
      </c>
    </row>
    <row r="19" spans="1:10" ht="105" customHeight="1" x14ac:dyDescent="0.2">
      <c r="A19" s="6" t="s">
        <v>17</v>
      </c>
      <c r="B19" s="7" t="s">
        <v>18</v>
      </c>
      <c r="C19" s="7" t="s">
        <v>19</v>
      </c>
      <c r="D19" s="7" t="s">
        <v>20</v>
      </c>
      <c r="E19" s="7" t="s">
        <v>137</v>
      </c>
      <c r="F19" s="7" t="s">
        <v>138</v>
      </c>
      <c r="G19" s="8">
        <f t="shared" si="0"/>
        <v>10860</v>
      </c>
      <c r="H19" s="9">
        <v>10860</v>
      </c>
      <c r="I19" s="9">
        <v>0</v>
      </c>
      <c r="J19" s="9">
        <v>0</v>
      </c>
    </row>
    <row r="20" spans="1:10" ht="86.25" hidden="1" customHeight="1" x14ac:dyDescent="0.2">
      <c r="A20" s="55" t="s">
        <v>21</v>
      </c>
      <c r="B20" s="57" t="s">
        <v>22</v>
      </c>
      <c r="C20" s="57" t="s">
        <v>23</v>
      </c>
      <c r="D20" s="57" t="s">
        <v>24</v>
      </c>
      <c r="E20" s="7" t="s">
        <v>76</v>
      </c>
      <c r="F20" s="7" t="s">
        <v>104</v>
      </c>
      <c r="G20" s="8">
        <f t="shared" si="0"/>
        <v>0</v>
      </c>
      <c r="H20" s="9"/>
      <c r="I20" s="9">
        <v>0</v>
      </c>
      <c r="J20" s="9">
        <v>0</v>
      </c>
    </row>
    <row r="21" spans="1:10" ht="87" customHeight="1" x14ac:dyDescent="0.2">
      <c r="A21" s="56"/>
      <c r="B21" s="58"/>
      <c r="C21" s="58"/>
      <c r="D21" s="58"/>
      <c r="E21" s="7" t="s">
        <v>174</v>
      </c>
      <c r="F21" s="7" t="s">
        <v>160</v>
      </c>
      <c r="G21" s="8">
        <f t="shared" si="0"/>
        <v>1500000</v>
      </c>
      <c r="H21" s="9">
        <f>1500000</f>
        <v>1500000</v>
      </c>
      <c r="I21" s="9"/>
      <c r="J21" s="9"/>
    </row>
    <row r="22" spans="1:10" ht="78" customHeight="1" x14ac:dyDescent="0.2">
      <c r="A22" s="46" t="s">
        <v>108</v>
      </c>
      <c r="B22" s="47" t="s">
        <v>109</v>
      </c>
      <c r="C22" s="47" t="s">
        <v>110</v>
      </c>
      <c r="D22" s="48" t="s">
        <v>111</v>
      </c>
      <c r="E22" s="7" t="s">
        <v>112</v>
      </c>
      <c r="F22" s="7" t="s">
        <v>135</v>
      </c>
      <c r="G22" s="8">
        <f t="shared" si="0"/>
        <v>500000</v>
      </c>
      <c r="H22" s="9">
        <v>500000</v>
      </c>
      <c r="I22" s="9"/>
      <c r="J22" s="9"/>
    </row>
    <row r="23" spans="1:10" ht="59.25" hidden="1" customHeight="1" x14ac:dyDescent="0.2">
      <c r="A23" s="49" t="s">
        <v>162</v>
      </c>
      <c r="B23" s="49" t="s">
        <v>163</v>
      </c>
      <c r="C23" s="50" t="s">
        <v>164</v>
      </c>
      <c r="D23" s="23" t="s">
        <v>165</v>
      </c>
      <c r="E23" s="7" t="s">
        <v>75</v>
      </c>
      <c r="F23" s="7" t="s">
        <v>113</v>
      </c>
      <c r="G23" s="8">
        <f t="shared" si="0"/>
        <v>0</v>
      </c>
      <c r="H23" s="9"/>
      <c r="I23" s="9"/>
      <c r="J23" s="9"/>
    </row>
    <row r="24" spans="1:10" ht="55.5" hidden="1" customHeight="1" x14ac:dyDescent="0.2">
      <c r="A24" s="49" t="s">
        <v>166</v>
      </c>
      <c r="B24" s="49" t="s">
        <v>167</v>
      </c>
      <c r="C24" s="50" t="s">
        <v>168</v>
      </c>
      <c r="D24" s="23" t="s">
        <v>169</v>
      </c>
      <c r="E24" s="7" t="s">
        <v>75</v>
      </c>
      <c r="F24" s="7" t="s">
        <v>113</v>
      </c>
      <c r="G24" s="8">
        <f t="shared" si="0"/>
        <v>0</v>
      </c>
      <c r="H24" s="9"/>
      <c r="I24" s="9"/>
      <c r="J24" s="9"/>
    </row>
    <row r="25" spans="1:10" ht="39" customHeight="1" x14ac:dyDescent="0.2">
      <c r="A25" s="70" t="s">
        <v>71</v>
      </c>
      <c r="B25" s="73" t="s">
        <v>72</v>
      </c>
      <c r="C25" s="73" t="s">
        <v>73</v>
      </c>
      <c r="D25" s="76" t="s">
        <v>74</v>
      </c>
      <c r="E25" s="7" t="s">
        <v>75</v>
      </c>
      <c r="F25" s="7" t="s">
        <v>113</v>
      </c>
      <c r="G25" s="8">
        <f t="shared" si="0"/>
        <v>1834400</v>
      </c>
      <c r="H25" s="9">
        <f>2000000-165600</f>
        <v>1834400</v>
      </c>
      <c r="I25" s="9"/>
      <c r="J25" s="9"/>
    </row>
    <row r="26" spans="1:10" ht="82.9" customHeight="1" x14ac:dyDescent="0.2">
      <c r="A26" s="71"/>
      <c r="B26" s="74"/>
      <c r="C26" s="74"/>
      <c r="D26" s="77"/>
      <c r="E26" s="7" t="s">
        <v>81</v>
      </c>
      <c r="F26" s="7" t="s">
        <v>114</v>
      </c>
      <c r="G26" s="8">
        <f t="shared" si="0"/>
        <v>165600</v>
      </c>
      <c r="H26" s="9">
        <v>165600</v>
      </c>
      <c r="I26" s="9"/>
      <c r="J26" s="9"/>
    </row>
    <row r="27" spans="1:10" ht="181.5" hidden="1" customHeight="1" x14ac:dyDescent="0.2">
      <c r="A27" s="72"/>
      <c r="B27" s="75"/>
      <c r="C27" s="75"/>
      <c r="D27" s="78"/>
      <c r="E27" s="7" t="s">
        <v>154</v>
      </c>
      <c r="F27" s="7" t="s">
        <v>155</v>
      </c>
      <c r="G27" s="8">
        <f t="shared" si="0"/>
        <v>0</v>
      </c>
      <c r="H27" s="9"/>
      <c r="I27" s="9">
        <v>0</v>
      </c>
      <c r="J27" s="9">
        <v>0</v>
      </c>
    </row>
    <row r="28" spans="1:10" ht="44.25" hidden="1" customHeight="1" x14ac:dyDescent="0.2">
      <c r="A28" s="24" t="s">
        <v>159</v>
      </c>
      <c r="B28" s="24" t="s">
        <v>129</v>
      </c>
      <c r="C28" s="25" t="s">
        <v>130</v>
      </c>
      <c r="D28" s="25" t="s">
        <v>131</v>
      </c>
      <c r="E28" s="7" t="s">
        <v>142</v>
      </c>
      <c r="F28" s="7" t="s">
        <v>161</v>
      </c>
      <c r="G28" s="8">
        <f t="shared" si="0"/>
        <v>0</v>
      </c>
      <c r="H28" s="9"/>
      <c r="I28" s="9"/>
      <c r="J28" s="9"/>
    </row>
    <row r="29" spans="1:10" ht="54" customHeight="1" x14ac:dyDescent="0.2">
      <c r="A29" s="6" t="s">
        <v>25</v>
      </c>
      <c r="B29" s="7" t="s">
        <v>26</v>
      </c>
      <c r="C29" s="7" t="s">
        <v>27</v>
      </c>
      <c r="D29" s="7" t="s">
        <v>28</v>
      </c>
      <c r="E29" s="7" t="s">
        <v>139</v>
      </c>
      <c r="F29" s="7" t="s">
        <v>150</v>
      </c>
      <c r="G29" s="8">
        <f t="shared" si="0"/>
        <v>6796337</v>
      </c>
      <c r="H29" s="9">
        <f>2300000+4496337</f>
        <v>6796337</v>
      </c>
      <c r="I29" s="9"/>
      <c r="J29" s="9"/>
    </row>
    <row r="30" spans="1:10" s="1" customFormat="1" ht="96.6" customHeight="1" x14ac:dyDescent="0.2">
      <c r="A30" s="6" t="s">
        <v>115</v>
      </c>
      <c r="B30" s="7" t="s">
        <v>116</v>
      </c>
      <c r="C30" s="7" t="s">
        <v>117</v>
      </c>
      <c r="D30" s="7" t="s">
        <v>118</v>
      </c>
      <c r="E30" s="7" t="s">
        <v>119</v>
      </c>
      <c r="F30" s="7" t="s">
        <v>145</v>
      </c>
      <c r="G30" s="8">
        <f t="shared" si="0"/>
        <v>300000</v>
      </c>
      <c r="H30" s="9">
        <f>300000</f>
        <v>300000</v>
      </c>
      <c r="I30" s="9"/>
      <c r="J30" s="9"/>
    </row>
    <row r="31" spans="1:10" ht="79.5" hidden="1" customHeight="1" x14ac:dyDescent="0.2">
      <c r="A31" s="6" t="s">
        <v>105</v>
      </c>
      <c r="B31" s="7" t="s">
        <v>120</v>
      </c>
      <c r="C31" s="7" t="s">
        <v>31</v>
      </c>
      <c r="D31" s="7" t="s">
        <v>121</v>
      </c>
      <c r="E31" s="7" t="s">
        <v>133</v>
      </c>
      <c r="F31" s="7" t="s">
        <v>134</v>
      </c>
      <c r="G31" s="8">
        <f>SUM(H31:I31)</f>
        <v>0</v>
      </c>
      <c r="H31" s="9"/>
      <c r="I31" s="9"/>
      <c r="J31" s="9"/>
    </row>
    <row r="32" spans="1:10" ht="93" hidden="1" customHeight="1" x14ac:dyDescent="0.2">
      <c r="A32" s="6" t="s">
        <v>78</v>
      </c>
      <c r="B32" s="7" t="s">
        <v>79</v>
      </c>
      <c r="C32" s="7" t="s">
        <v>31</v>
      </c>
      <c r="D32" s="7" t="s">
        <v>80</v>
      </c>
      <c r="E32" s="7" t="s">
        <v>133</v>
      </c>
      <c r="F32" s="7" t="s">
        <v>134</v>
      </c>
      <c r="G32" s="8">
        <f>SUM(H32:I32)</f>
        <v>0</v>
      </c>
      <c r="H32" s="9"/>
      <c r="I32" s="9"/>
      <c r="J32" s="9"/>
    </row>
    <row r="33" spans="1:10" ht="55.5" customHeight="1" x14ac:dyDescent="0.2">
      <c r="A33" s="6" t="s">
        <v>29</v>
      </c>
      <c r="B33" s="7" t="s">
        <v>30</v>
      </c>
      <c r="C33" s="7" t="s">
        <v>31</v>
      </c>
      <c r="D33" s="7" t="s">
        <v>32</v>
      </c>
      <c r="E33" s="7" t="s">
        <v>33</v>
      </c>
      <c r="F33" s="7" t="s">
        <v>136</v>
      </c>
      <c r="G33" s="8">
        <f t="shared" si="0"/>
        <v>15000</v>
      </c>
      <c r="H33" s="9">
        <v>15000</v>
      </c>
      <c r="I33" s="9">
        <v>0</v>
      </c>
      <c r="J33" s="9">
        <v>0</v>
      </c>
    </row>
    <row r="34" spans="1:10" ht="55.5" hidden="1" customHeight="1" x14ac:dyDescent="0.2">
      <c r="A34" s="6" t="s">
        <v>64</v>
      </c>
      <c r="B34" s="7" t="s">
        <v>65</v>
      </c>
      <c r="C34" s="7" t="s">
        <v>36</v>
      </c>
      <c r="D34" s="7" t="s">
        <v>66</v>
      </c>
      <c r="E34" s="7" t="s">
        <v>77</v>
      </c>
      <c r="F34" s="7" t="s">
        <v>140</v>
      </c>
      <c r="G34" s="8">
        <f t="shared" si="0"/>
        <v>0</v>
      </c>
      <c r="H34" s="9"/>
      <c r="I34" s="9"/>
      <c r="J34" s="9"/>
    </row>
    <row r="35" spans="1:10" ht="54" customHeight="1" x14ac:dyDescent="0.2">
      <c r="A35" s="6" t="s">
        <v>34</v>
      </c>
      <c r="B35" s="7" t="s">
        <v>35</v>
      </c>
      <c r="C35" s="7" t="s">
        <v>36</v>
      </c>
      <c r="D35" s="7" t="s">
        <v>37</v>
      </c>
      <c r="E35" s="7" t="s">
        <v>77</v>
      </c>
      <c r="F35" s="7" t="s">
        <v>140</v>
      </c>
      <c r="G35" s="8">
        <f t="shared" si="0"/>
        <v>306000</v>
      </c>
      <c r="H35" s="9">
        <f>200000</f>
        <v>200000</v>
      </c>
      <c r="I35" s="9">
        <v>106000</v>
      </c>
      <c r="J35" s="9">
        <v>0</v>
      </c>
    </row>
    <row r="36" spans="1:10" ht="60.6" customHeight="1" x14ac:dyDescent="0.2">
      <c r="A36" s="6" t="s">
        <v>67</v>
      </c>
      <c r="B36" s="7" t="s">
        <v>68</v>
      </c>
      <c r="C36" s="7" t="s">
        <v>69</v>
      </c>
      <c r="D36" s="7" t="s">
        <v>70</v>
      </c>
      <c r="E36" s="7" t="s">
        <v>77</v>
      </c>
      <c r="F36" s="7" t="s">
        <v>140</v>
      </c>
      <c r="G36" s="8">
        <f t="shared" si="0"/>
        <v>300000</v>
      </c>
      <c r="H36" s="9"/>
      <c r="I36" s="9">
        <f>300000</f>
        <v>300000</v>
      </c>
      <c r="J36" s="9">
        <f>300000</f>
        <v>300000</v>
      </c>
    </row>
    <row r="37" spans="1:10" ht="54.75" hidden="1" customHeight="1" x14ac:dyDescent="0.2">
      <c r="A37" s="6" t="s">
        <v>38</v>
      </c>
      <c r="B37" s="7" t="s">
        <v>39</v>
      </c>
      <c r="C37" s="7" t="s">
        <v>40</v>
      </c>
      <c r="D37" s="7" t="s">
        <v>41</v>
      </c>
      <c r="E37" s="7" t="s">
        <v>42</v>
      </c>
      <c r="F37" s="7" t="s">
        <v>149</v>
      </c>
      <c r="G37" s="8">
        <f t="shared" si="0"/>
        <v>0</v>
      </c>
      <c r="H37" s="9">
        <v>0</v>
      </c>
      <c r="I37" s="9"/>
      <c r="J37" s="9"/>
    </row>
    <row r="38" spans="1:10" ht="38.25" x14ac:dyDescent="0.2">
      <c r="A38" s="6" t="s">
        <v>43</v>
      </c>
      <c r="B38" s="7" t="s">
        <v>44</v>
      </c>
      <c r="C38" s="7" t="s">
        <v>40</v>
      </c>
      <c r="D38" s="7" t="s">
        <v>45</v>
      </c>
      <c r="E38" s="7" t="s">
        <v>42</v>
      </c>
      <c r="F38" s="7" t="s">
        <v>149</v>
      </c>
      <c r="G38" s="8">
        <f t="shared" si="0"/>
        <v>4500000</v>
      </c>
      <c r="H38" s="9">
        <f>4500000</f>
        <v>4500000</v>
      </c>
      <c r="I38" s="9">
        <v>0</v>
      </c>
      <c r="J38" s="9">
        <v>0</v>
      </c>
    </row>
    <row r="39" spans="1:10" ht="31.5" hidden="1" customHeight="1" x14ac:dyDescent="0.2">
      <c r="A39" s="6" t="s">
        <v>151</v>
      </c>
      <c r="B39" s="7" t="s">
        <v>152</v>
      </c>
      <c r="C39" s="7" t="s">
        <v>48</v>
      </c>
      <c r="D39" s="7" t="s">
        <v>153</v>
      </c>
      <c r="E39" s="57" t="s">
        <v>50</v>
      </c>
      <c r="F39" s="57" t="s">
        <v>51</v>
      </c>
      <c r="G39" s="8">
        <f>SUM(H39:I39)</f>
        <v>0</v>
      </c>
      <c r="H39" s="9"/>
      <c r="I39" s="9">
        <v>0</v>
      </c>
      <c r="J39" s="9">
        <v>0</v>
      </c>
    </row>
    <row r="40" spans="1:10" ht="34.5" customHeight="1" x14ac:dyDescent="0.2">
      <c r="A40" s="6" t="s">
        <v>46</v>
      </c>
      <c r="B40" s="7" t="s">
        <v>47</v>
      </c>
      <c r="C40" s="7" t="s">
        <v>48</v>
      </c>
      <c r="D40" s="7" t="s">
        <v>49</v>
      </c>
      <c r="E40" s="58"/>
      <c r="F40" s="58"/>
      <c r="G40" s="8">
        <f>SUM(H40:I40)</f>
        <v>39000</v>
      </c>
      <c r="H40" s="9"/>
      <c r="I40" s="9">
        <f>39000</f>
        <v>39000</v>
      </c>
      <c r="J40" s="9">
        <v>0</v>
      </c>
    </row>
    <row r="41" spans="1:10" ht="45" customHeight="1" x14ac:dyDescent="0.2">
      <c r="A41" s="6" t="s">
        <v>55</v>
      </c>
      <c r="B41" s="7" t="s">
        <v>56</v>
      </c>
      <c r="C41" s="7" t="s">
        <v>57</v>
      </c>
      <c r="D41" s="7" t="s">
        <v>58</v>
      </c>
      <c r="E41" s="7" t="s">
        <v>33</v>
      </c>
      <c r="F41" s="7" t="s">
        <v>136</v>
      </c>
      <c r="G41" s="8">
        <f>SUM(H41:I41)</f>
        <v>150000</v>
      </c>
      <c r="H41" s="9">
        <v>0</v>
      </c>
      <c r="I41" s="9">
        <f>150000</f>
        <v>150000</v>
      </c>
      <c r="J41" s="9">
        <v>0</v>
      </c>
    </row>
    <row r="42" spans="1:10" ht="41.25" hidden="1" customHeight="1" x14ac:dyDescent="0.2">
      <c r="A42" s="6" t="s">
        <v>59</v>
      </c>
      <c r="B42" s="7" t="s">
        <v>60</v>
      </c>
      <c r="C42" s="7" t="s">
        <v>57</v>
      </c>
      <c r="D42" s="7" t="s">
        <v>61</v>
      </c>
      <c r="E42" s="7" t="s">
        <v>33</v>
      </c>
      <c r="F42" s="7" t="s">
        <v>136</v>
      </c>
      <c r="G42" s="8">
        <f>SUM(H42:I42)</f>
        <v>0</v>
      </c>
      <c r="H42" s="9">
        <v>0</v>
      </c>
      <c r="I42" s="9"/>
      <c r="J42" s="9">
        <v>0</v>
      </c>
    </row>
    <row r="43" spans="1:10" ht="33" customHeight="1" x14ac:dyDescent="0.2">
      <c r="A43" s="29" t="s">
        <v>82</v>
      </c>
      <c r="B43" s="26"/>
      <c r="C43" s="27"/>
      <c r="D43" s="28" t="s">
        <v>83</v>
      </c>
      <c r="E43" s="7"/>
      <c r="F43" s="7"/>
      <c r="G43" s="5">
        <f>G44</f>
        <v>1000000</v>
      </c>
      <c r="H43" s="5">
        <f>H44</f>
        <v>1000000</v>
      </c>
      <c r="I43" s="5">
        <f>I44</f>
        <v>0</v>
      </c>
      <c r="J43" s="5">
        <f>J44</f>
        <v>0</v>
      </c>
    </row>
    <row r="44" spans="1:10" ht="30.6" customHeight="1" x14ac:dyDescent="0.2">
      <c r="A44" s="29" t="s">
        <v>84</v>
      </c>
      <c r="B44" s="26"/>
      <c r="C44" s="27"/>
      <c r="D44" s="28" t="s">
        <v>83</v>
      </c>
      <c r="E44" s="7"/>
      <c r="F44" s="7"/>
      <c r="G44" s="5">
        <f>SUM(G45:G46)</f>
        <v>1000000</v>
      </c>
      <c r="H44" s="5">
        <f>SUM(H45:H46)</f>
        <v>1000000</v>
      </c>
      <c r="I44" s="5">
        <f>SUM(I45:I46)</f>
        <v>0</v>
      </c>
      <c r="J44" s="5">
        <f>SUM(J45:J46)</f>
        <v>0</v>
      </c>
    </row>
    <row r="45" spans="1:10" ht="53.45" customHeight="1" x14ac:dyDescent="0.2">
      <c r="A45" s="24" t="s">
        <v>128</v>
      </c>
      <c r="B45" s="24" t="s">
        <v>129</v>
      </c>
      <c r="C45" s="25" t="s">
        <v>130</v>
      </c>
      <c r="D45" s="25" t="s">
        <v>131</v>
      </c>
      <c r="E45" s="7" t="s">
        <v>142</v>
      </c>
      <c r="F45" s="7" t="s">
        <v>141</v>
      </c>
      <c r="G45" s="8">
        <f>SUM(H45:I45)</f>
        <v>500000</v>
      </c>
      <c r="H45" s="40">
        <v>500000</v>
      </c>
      <c r="I45" s="5"/>
      <c r="J45" s="5"/>
    </row>
    <row r="46" spans="1:10" ht="60.6" customHeight="1" x14ac:dyDescent="0.2">
      <c r="A46" s="24" t="s">
        <v>85</v>
      </c>
      <c r="B46" s="24" t="s">
        <v>86</v>
      </c>
      <c r="C46" s="25" t="s">
        <v>87</v>
      </c>
      <c r="D46" s="25" t="s">
        <v>88</v>
      </c>
      <c r="E46" s="7" t="s">
        <v>89</v>
      </c>
      <c r="F46" s="7" t="s">
        <v>99</v>
      </c>
      <c r="G46" s="8">
        <f>SUM(H46:I46)</f>
        <v>500000</v>
      </c>
      <c r="H46" s="9">
        <v>500000</v>
      </c>
      <c r="I46" s="9"/>
      <c r="J46" s="9"/>
    </row>
    <row r="47" spans="1:10" s="35" customFormat="1" ht="24" customHeight="1" x14ac:dyDescent="0.2">
      <c r="A47" s="30" t="s">
        <v>90</v>
      </c>
      <c r="B47" s="31"/>
      <c r="C47" s="32"/>
      <c r="D47" s="33" t="s">
        <v>91</v>
      </c>
      <c r="E47" s="34"/>
      <c r="F47" s="34"/>
      <c r="G47" s="5">
        <f>G48</f>
        <v>929168</v>
      </c>
      <c r="H47" s="5">
        <f t="shared" ref="H47:J48" si="1">H48</f>
        <v>929168</v>
      </c>
      <c r="I47" s="5">
        <f t="shared" si="1"/>
        <v>0</v>
      </c>
      <c r="J47" s="5">
        <f t="shared" si="1"/>
        <v>0</v>
      </c>
    </row>
    <row r="48" spans="1:10" s="35" customFormat="1" ht="24" customHeight="1" x14ac:dyDescent="0.2">
      <c r="A48" s="30" t="s">
        <v>92</v>
      </c>
      <c r="B48" s="31"/>
      <c r="C48" s="32"/>
      <c r="D48" s="33" t="s">
        <v>91</v>
      </c>
      <c r="E48" s="34"/>
      <c r="F48" s="34"/>
      <c r="G48" s="5">
        <f>SUM(G49:G55)</f>
        <v>929168</v>
      </c>
      <c r="H48" s="5">
        <f>SUM(H49:H55)</f>
        <v>929168</v>
      </c>
      <c r="I48" s="5">
        <f t="shared" si="1"/>
        <v>0</v>
      </c>
      <c r="J48" s="5">
        <f t="shared" si="1"/>
        <v>0</v>
      </c>
    </row>
    <row r="49" spans="1:10" ht="47.45" customHeight="1" x14ac:dyDescent="0.2">
      <c r="A49" s="36" t="s">
        <v>93</v>
      </c>
      <c r="B49" s="36" t="s">
        <v>94</v>
      </c>
      <c r="C49" s="37" t="s">
        <v>95</v>
      </c>
      <c r="D49" s="37" t="s">
        <v>96</v>
      </c>
      <c r="E49" s="7" t="s">
        <v>75</v>
      </c>
      <c r="F49" s="7" t="s">
        <v>146</v>
      </c>
      <c r="G49" s="8">
        <f t="shared" ref="G49:G55" si="2">SUM(H49:I49)</f>
        <v>929168</v>
      </c>
      <c r="H49" s="9">
        <f>519168+50000+360000</f>
        <v>929168</v>
      </c>
      <c r="I49" s="9">
        <v>0</v>
      </c>
      <c r="J49" s="9">
        <v>0</v>
      </c>
    </row>
    <row r="50" spans="1:10" ht="47.45" hidden="1" customHeight="1" x14ac:dyDescent="0.2">
      <c r="A50" s="61" t="s">
        <v>122</v>
      </c>
      <c r="B50" s="61" t="s">
        <v>123</v>
      </c>
      <c r="C50" s="64" t="s">
        <v>95</v>
      </c>
      <c r="D50" s="67" t="s">
        <v>124</v>
      </c>
      <c r="E50" s="7" t="s">
        <v>50</v>
      </c>
      <c r="F50" s="7" t="s">
        <v>51</v>
      </c>
      <c r="G50" s="8">
        <f t="shared" si="2"/>
        <v>0</v>
      </c>
      <c r="H50" s="9"/>
      <c r="I50" s="9">
        <v>0</v>
      </c>
      <c r="J50" s="9">
        <v>0</v>
      </c>
    </row>
    <row r="51" spans="1:10" ht="47.45" hidden="1" customHeight="1" x14ac:dyDescent="0.2">
      <c r="A51" s="62"/>
      <c r="B51" s="62"/>
      <c r="C51" s="65"/>
      <c r="D51" s="68"/>
      <c r="E51" s="7" t="s">
        <v>125</v>
      </c>
      <c r="F51" s="7" t="s">
        <v>158</v>
      </c>
      <c r="G51" s="8">
        <f t="shared" si="2"/>
        <v>0</v>
      </c>
      <c r="H51" s="9"/>
      <c r="I51" s="9">
        <v>0</v>
      </c>
      <c r="J51" s="9">
        <v>0</v>
      </c>
    </row>
    <row r="52" spans="1:10" ht="47.45" hidden="1" customHeight="1" x14ac:dyDescent="0.2">
      <c r="A52" s="62"/>
      <c r="B52" s="62"/>
      <c r="C52" s="65"/>
      <c r="D52" s="68"/>
      <c r="E52" s="7" t="s">
        <v>147</v>
      </c>
      <c r="F52" s="7" t="s">
        <v>148</v>
      </c>
      <c r="G52" s="8">
        <f t="shared" si="2"/>
        <v>0</v>
      </c>
      <c r="H52" s="9"/>
      <c r="I52" s="9">
        <v>0</v>
      </c>
      <c r="J52" s="9">
        <v>0</v>
      </c>
    </row>
    <row r="53" spans="1:10" ht="83.45" hidden="1" customHeight="1" x14ac:dyDescent="0.2">
      <c r="A53" s="62"/>
      <c r="B53" s="62"/>
      <c r="C53" s="65"/>
      <c r="D53" s="68"/>
      <c r="E53" s="7" t="s">
        <v>126</v>
      </c>
      <c r="F53" s="7" t="s">
        <v>127</v>
      </c>
      <c r="G53" s="8">
        <f t="shared" si="2"/>
        <v>0</v>
      </c>
      <c r="H53" s="9"/>
      <c r="I53" s="9">
        <v>0</v>
      </c>
      <c r="J53" s="9">
        <v>0</v>
      </c>
    </row>
    <row r="54" spans="1:10" ht="83.45" hidden="1" customHeight="1" x14ac:dyDescent="0.2">
      <c r="A54" s="62"/>
      <c r="B54" s="62"/>
      <c r="C54" s="65"/>
      <c r="D54" s="68"/>
      <c r="E54" s="7" t="s">
        <v>143</v>
      </c>
      <c r="F54" s="7" t="s">
        <v>144</v>
      </c>
      <c r="G54" s="8">
        <f t="shared" ref="G54" si="3">SUM(H54:I54)</f>
        <v>0</v>
      </c>
      <c r="H54" s="9"/>
      <c r="I54" s="9">
        <v>0</v>
      </c>
      <c r="J54" s="9">
        <v>0</v>
      </c>
    </row>
    <row r="55" spans="1:10" ht="57" hidden="1" customHeight="1" x14ac:dyDescent="0.2">
      <c r="A55" s="63"/>
      <c r="B55" s="63"/>
      <c r="C55" s="66"/>
      <c r="D55" s="69"/>
      <c r="E55" s="7" t="s">
        <v>156</v>
      </c>
      <c r="F55" s="7" t="s">
        <v>157</v>
      </c>
      <c r="G55" s="8">
        <f t="shared" si="2"/>
        <v>0</v>
      </c>
      <c r="H55" s="9"/>
      <c r="I55" s="9">
        <v>0</v>
      </c>
      <c r="J55" s="9">
        <v>0</v>
      </c>
    </row>
    <row r="56" spans="1:10" ht="21.75" customHeight="1" x14ac:dyDescent="0.2">
      <c r="A56" s="10" t="s">
        <v>53</v>
      </c>
      <c r="B56" s="10" t="s">
        <v>53</v>
      </c>
      <c r="C56" s="10" t="s">
        <v>53</v>
      </c>
      <c r="D56" s="11" t="s">
        <v>52</v>
      </c>
      <c r="E56" s="11" t="s">
        <v>53</v>
      </c>
      <c r="F56" s="11" t="s">
        <v>53</v>
      </c>
      <c r="G56" s="12">
        <f>G15+G43+G47</f>
        <v>18405505</v>
      </c>
      <c r="H56" s="12">
        <f>H15+H43+H47</f>
        <v>17810505</v>
      </c>
      <c r="I56" s="12">
        <f>I15+I43+I47</f>
        <v>595000</v>
      </c>
      <c r="J56" s="12">
        <f>J15+J43+J47</f>
        <v>300000</v>
      </c>
    </row>
    <row r="57" spans="1:10" ht="17.25" customHeight="1" x14ac:dyDescent="0.2">
      <c r="A57" s="42"/>
      <c r="B57" s="42"/>
      <c r="C57" s="42"/>
      <c r="D57" s="43"/>
      <c r="E57" s="43"/>
      <c r="F57" s="43"/>
      <c r="G57" s="41"/>
      <c r="H57" s="41"/>
      <c r="I57" s="41"/>
      <c r="J57" s="41"/>
    </row>
    <row r="58" spans="1:10" s="21" customFormat="1" ht="18.75" x14ac:dyDescent="0.3">
      <c r="A58" s="19" t="s">
        <v>54</v>
      </c>
      <c r="B58" s="19"/>
      <c r="C58" s="20"/>
      <c r="D58" s="20"/>
      <c r="E58" s="19"/>
      <c r="F58" s="20"/>
      <c r="G58" s="20"/>
      <c r="I58" s="19" t="s">
        <v>132</v>
      </c>
    </row>
  </sheetData>
  <mergeCells count="29">
    <mergeCell ref="A50:A55"/>
    <mergeCell ref="B50:B55"/>
    <mergeCell ref="C50:C55"/>
    <mergeCell ref="D50:D55"/>
    <mergeCell ref="A25:A27"/>
    <mergeCell ref="B25:B27"/>
    <mergeCell ref="C25:C27"/>
    <mergeCell ref="D25:D27"/>
    <mergeCell ref="E39:E40"/>
    <mergeCell ref="F39:F40"/>
    <mergeCell ref="G12:G13"/>
    <mergeCell ref="H12:H13"/>
    <mergeCell ref="I12:J12"/>
    <mergeCell ref="E12:E13"/>
    <mergeCell ref="F12:F13"/>
    <mergeCell ref="A20:A21"/>
    <mergeCell ref="B20:B21"/>
    <mergeCell ref="C20:C21"/>
    <mergeCell ref="D20:D21"/>
    <mergeCell ref="A12:A13"/>
    <mergeCell ref="B12:B13"/>
    <mergeCell ref="C12:C13"/>
    <mergeCell ref="D12:D13"/>
    <mergeCell ref="A8:J8"/>
    <mergeCell ref="H2:J2"/>
    <mergeCell ref="H3:J3"/>
    <mergeCell ref="H4:J4"/>
    <mergeCell ref="A6:J6"/>
    <mergeCell ref="A7:J7"/>
  </mergeCells>
  <pageMargins left="0.19685039370078741" right="0.19685039370078741" top="0.39370078740157483" bottom="0.19685039370078741" header="0" footer="0"/>
  <pageSetup paperSize="9" scale="81" fitToHeight="5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ПОЧАТКОВИЙ</vt:lpstr>
      <vt:lpstr>ПОЧАТКОВИЙ!Заголовки_для_друку</vt:lpstr>
      <vt:lpstr>ПОЧАТКОВИЙ!Область_друку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Пользователь</cp:lastModifiedBy>
  <cp:lastPrinted>2021-11-25T09:41:26Z</cp:lastPrinted>
  <dcterms:created xsi:type="dcterms:W3CDTF">2020-12-26T13:55:47Z</dcterms:created>
  <dcterms:modified xsi:type="dcterms:W3CDTF">2021-12-21T14:48:57Z</dcterms:modified>
</cp:coreProperties>
</file>